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4E13C5A2-B176-47E8-97BE-F9F389F9B501}"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12" l="1"/>
  <c r="K10" i="12" l="1"/>
  <c r="F14" i="12" l="1"/>
  <c r="J10" i="12"/>
  <c r="K10" i="11"/>
  <c r="J10" i="11"/>
  <c r="I7" i="11"/>
  <c r="E13" i="12" l="1"/>
  <c r="E11" i="12"/>
  <c r="F11" i="12"/>
  <c r="F13" i="12"/>
  <c r="I7" i="1" l="1"/>
  <c r="K10" i="1" l="1"/>
  <c r="J10" i="1"/>
  <c r="E37" i="1" l="1"/>
  <c r="E33" i="1"/>
  <c r="E29" i="1"/>
  <c r="E25" i="1"/>
  <c r="E21" i="1"/>
  <c r="E17" i="1"/>
  <c r="E13" i="1"/>
  <c r="E11" i="1"/>
  <c r="E36" i="1"/>
  <c r="E32" i="1"/>
  <c r="E28" i="1"/>
  <c r="E24" i="1"/>
  <c r="E20" i="1"/>
  <c r="E16" i="1"/>
  <c r="E12" i="1"/>
  <c r="E35" i="1"/>
  <c r="E31" i="1"/>
  <c r="E27" i="1"/>
  <c r="E23"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F37" i="11" l="1"/>
  <c r="E37" i="11"/>
  <c r="E36" i="11"/>
  <c r="E35" i="11"/>
  <c r="E34" i="11"/>
  <c r="E33" i="11"/>
  <c r="E32"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7" i="11" l="1"/>
  <c r="G17" i="1"/>
  <c r="F12" i="12" l="1"/>
  <c r="E12" i="12"/>
  <c r="G16" i="11" l="1"/>
  <c r="G39" i="11"/>
  <c r="G31" i="11"/>
  <c r="G13" i="11"/>
  <c r="G28" i="11"/>
  <c r="G21" i="11"/>
  <c r="G19" i="11"/>
  <c r="G24" i="11"/>
  <c r="G15" i="11"/>
  <c r="G37" i="11"/>
  <c r="G32" i="11"/>
  <c r="G34" i="11"/>
  <c r="G38" i="11"/>
  <c r="G14" i="11"/>
  <c r="G30" i="11"/>
  <c r="G35" i="11"/>
  <c r="G11" i="11"/>
  <c r="G36" i="11"/>
  <c r="G29" i="11"/>
  <c r="G25" i="11"/>
  <c r="G18" i="11"/>
  <c r="G27" i="11"/>
  <c r="G33" i="11"/>
  <c r="G20" i="11"/>
  <c r="G39" i="1"/>
  <c r="G20" i="1"/>
  <c r="G32" i="1"/>
  <c r="G12" i="1"/>
  <c r="G13" i="1"/>
  <c r="G34" i="1"/>
  <c r="G37" i="1"/>
  <c r="G25" i="1"/>
  <c r="G16" i="1"/>
  <c r="G30" i="1"/>
  <c r="G36" i="1"/>
  <c r="G23" i="1"/>
  <c r="G27" i="1"/>
  <c r="G15" i="1"/>
  <c r="G19" i="1"/>
  <c r="G28" i="1"/>
  <c r="G14" i="1"/>
  <c r="G38" i="1"/>
  <c r="G11" i="1"/>
  <c r="G29" i="1"/>
  <c r="G33" i="1"/>
  <c r="G31" i="1"/>
  <c r="G35" i="1"/>
  <c r="G21" i="1"/>
  <c r="G24" i="1"/>
  <c r="G18" i="1"/>
</calcChain>
</file>

<file path=xl/sharedStrings.xml><?xml version="1.0" encoding="utf-8"?>
<sst xmlns="http://schemas.openxmlformats.org/spreadsheetml/2006/main" count="163" uniqueCount="80">
  <si>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</si>
  <si>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</si>
  <si>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</si>
  <si>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</si>
  <si>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</si>
  <si>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</si>
  <si>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</si>
  <si>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</si>
  <si>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</si>
  <si>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</si>
  <si>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</si>
  <si>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</si>
  <si>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</si>
  <si>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</si>
  <si>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</si>
  <si>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</si>
  <si>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</si>
  <si>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</si>
  <si>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</si>
  <si>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</si>
  <si>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</si>
  <si>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</si>
  <si>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</si>
  <si>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</si>
  <si>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</si>
  <si>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</si>
  <si>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</si>
  <si>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</si>
  <si>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</si>
  <si>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</si>
  <si>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</si>
  <si>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</si>
  <si>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</si>
  <si>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</si>
  <si>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</si>
  <si>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</si>
  <si>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</si>
  <si>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</si>
  <si>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</si>
  <si>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</si>
  <si>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</si>
  <si>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</si>
  <si>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</si>
  <si>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</si>
  <si>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</si>
  <si>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</si>
  <si>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</si>
  <si>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</si>
  <si>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</si>
  <si>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</si>
  <si>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</si>
  <si>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</si>
  <si>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</si>
  <si>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</si>
  <si>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</si>
  <si>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</si>
  <si>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</si>
  <si>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</si>
  <si>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</si>
  <si>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</si>
  <si>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</si>
  <si>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</si>
  <si>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</si>
  <si>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</si>
  <si>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</si>
  <si>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</si>
  <si>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</si>
  <si>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</si>
  <si>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</si>
  <si>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</si>
  <si>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</si>
  <si>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</si>
  <si>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</si>
  <si>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</si>
  <si>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</si>
  <si>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07/05/2026</t>
    </r>
  </si>
  <si>
    <t>(*)</t>
  </si>
  <si>
    <t>c</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</si>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</sst>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25400</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46145</v>
      </c>
      <c r="F7" s="140"/>
      <c r="G7" s="141"/>
      <c r="H7" s="77"/>
      <c r="I7" s="126">
        <f>D7</f>
        <v>46145</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46138</v>
      </c>
      <c r="K10" s="112">
        <f>D7-364</f>
        <v>45781</v>
      </c>
      <c r="L10" s="15"/>
      <c r="M10" s="95"/>
      <c r="N10" s="15"/>
      <c r="O10" s="15"/>
      <c r="S10" s="105"/>
      <c r="T10" s="106"/>
      <c r="U10" s="106"/>
      <c r="Y10" s="16"/>
    </row>
    <row r="11" spans="1:15421" s="17" customFormat="1" ht="15" customHeight="1" x14ac:dyDescent="0.35">
      <c r="B11" s="18" t="s">
        <v>23</v>
      </c>
      <c r="C11" s="43">
        <v>2</v>
      </c>
      <c r="D11" s="19">
        <v>168.42</v>
      </c>
      <c r="E11" s="127">
        <f t="shared" ref="E11:E27" si="0">IFERROR(IF(D11="na","na",IF(D11="","",IF(J11="","",D11/J11*100-100))),"na")</f>
        <v>7.1301247771813792E-2</v>
      </c>
      <c r="F11" s="127">
        <f t="shared" ref="F11:F39" si="1">IF(D11="na","na",IF(ISERROR(IF(D11="","",IF(K11="","",D11/K11*100-100))),0,IF(D11="","",IF(K11="","",D11/K11*100-100))))</f>
        <v>-14.633280956966914</v>
      </c>
      <c r="G11" s="19">
        <f t="shared" ref="G11:G19" si="2">IF(D11="na","na",D11*$D$41)</f>
        <v>145.95180959999999</v>
      </c>
      <c r="H11" s="128"/>
      <c r="I11" s="129"/>
      <c r="J11" s="19">
        <v>168.3</v>
      </c>
      <c r="K11" s="19">
        <v>197.29</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IF(D12="na","na",D12*$D$41)</f>
        <v>na</v>
      </c>
      <c r="H12" s="128"/>
      <c r="I12" s="131"/>
      <c r="J12" s="23">
        <v>214.47</v>
      </c>
      <c r="K12" s="23">
        <v>209.3261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166.5213</v>
      </c>
      <c r="E13" s="127">
        <f t="shared" si="0"/>
        <v>0.36899724005495216</v>
      </c>
      <c r="F13" s="127">
        <f t="shared" si="1"/>
        <v>-15.318823260189689</v>
      </c>
      <c r="G13" s="19">
        <f t="shared" si="2"/>
        <v>144.30640702971428</v>
      </c>
      <c r="H13" s="128"/>
      <c r="I13" s="129"/>
      <c r="J13" s="19">
        <v>165.9091</v>
      </c>
      <c r="K13" s="19">
        <v>196.64500000000001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151.49279999999999</v>
      </c>
      <c r="E14" s="130">
        <f t="shared" si="0"/>
        <v>0.99419005809942007</v>
      </c>
      <c r="F14" s="130">
        <f t="shared" si="1"/>
        <v>-19.23946078183117</v>
      </c>
      <c r="G14" s="23">
        <f t="shared" si="2"/>
        <v>131.28279480685714</v>
      </c>
      <c r="H14" s="128"/>
      <c r="I14" s="131"/>
      <c r="J14" s="23">
        <v>150.00149999999999</v>
      </c>
      <c r="K14" s="23">
        <v>187.58269999999999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179.47</v>
      </c>
      <c r="E15" s="127">
        <f t="shared" si="0"/>
        <v>0.38033447060799119</v>
      </c>
      <c r="F15" s="127">
        <f t="shared" si="1"/>
        <v>-14.203078688211107</v>
      </c>
      <c r="G15" s="19">
        <f t="shared" si="2"/>
        <v>155.52767645714286</v>
      </c>
      <c r="H15" s="128"/>
      <c r="I15" s="129"/>
      <c r="J15" s="19">
        <v>178.79</v>
      </c>
      <c r="K15" s="19">
        <v>209.18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173.82</v>
      </c>
      <c r="E16" s="130">
        <f t="shared" si="0"/>
        <v>-2.9859909583077524</v>
      </c>
      <c r="F16" s="130">
        <f t="shared" si="1"/>
        <v>-11.649893260140303</v>
      </c>
      <c r="G16" s="23">
        <f t="shared" si="2"/>
        <v>150.63141874285714</v>
      </c>
      <c r="H16" s="128"/>
      <c r="I16" s="131"/>
      <c r="J16" s="23">
        <v>179.17</v>
      </c>
      <c r="K16" s="23">
        <v>196.74</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76</v>
      </c>
      <c r="K17" s="19">
        <v>238.42</v>
      </c>
      <c r="L17" s="37"/>
      <c r="M17" s="96">
        <v>10</v>
      </c>
      <c r="N17" s="37"/>
      <c r="O17" s="6"/>
      <c r="P17" s="38"/>
      <c r="Q17" s="38"/>
      <c r="R17" s="38"/>
      <c r="S17" s="107">
        <v>44374</v>
      </c>
    </row>
    <row r="18" spans="2:19" s="17" customFormat="1" ht="15" customHeight="1" x14ac:dyDescent="0.35">
      <c r="B18" s="22" t="s">
        <v>1</v>
      </c>
      <c r="C18" s="44">
        <v>9</v>
      </c>
      <c r="D18" s="23">
        <v>163.03</v>
      </c>
      <c r="E18" s="130">
        <f t="shared" si="0"/>
        <v>-0.12252649635482271</v>
      </c>
      <c r="F18" s="130">
        <f t="shared" si="1"/>
        <v>-24.950513280854395</v>
      </c>
      <c r="G18" s="23">
        <f t="shared" si="2"/>
        <v>141.28086640000001</v>
      </c>
      <c r="H18" s="128"/>
      <c r="I18" s="131"/>
      <c r="J18" s="23">
        <v>163.22999999999999</v>
      </c>
      <c r="K18" s="23">
        <v>217.23</v>
      </c>
      <c r="L18" s="39"/>
      <c r="M18" s="97">
        <v>11</v>
      </c>
      <c r="N18" s="39"/>
      <c r="O18" s="6"/>
      <c r="P18" s="38"/>
      <c r="Q18" s="38"/>
      <c r="R18" s="38"/>
      <c r="S18" s="107">
        <v>44367</v>
      </c>
    </row>
    <row r="19" spans="2:19" s="17" customFormat="1" ht="15" customHeight="1" x14ac:dyDescent="0.35">
      <c r="B19" s="18" t="s">
        <v>25</v>
      </c>
      <c r="C19" s="43">
        <v>10</v>
      </c>
      <c r="D19" s="19">
        <v>160</v>
      </c>
      <c r="E19" s="127" t="s">
        <v>79</v>
      </c>
      <c r="F19" s="127">
        <f t="shared" si="1"/>
        <v>-17.948717948717956</v>
      </c>
      <c r="G19" s="19">
        <f t="shared" si="2"/>
        <v>138.65508571428572</v>
      </c>
      <c r="H19" s="128"/>
      <c r="I19" s="129"/>
      <c r="J19" s="19">
        <v>160</v>
      </c>
      <c r="K19" s="19">
        <v>195</v>
      </c>
      <c r="L19" s="37"/>
      <c r="M19" s="96">
        <v>12</v>
      </c>
      <c r="N19" s="37"/>
      <c r="O19" s="6"/>
      <c r="P19" s="38"/>
      <c r="Q19" s="38"/>
      <c r="R19" s="38"/>
      <c r="S19" s="107">
        <v>44360</v>
      </c>
    </row>
    <row r="20" spans="2:19" s="17" customFormat="1" ht="15" customHeight="1" x14ac:dyDescent="0.35">
      <c r="B20" s="22" t="s">
        <v>17</v>
      </c>
      <c r="C20" s="44">
        <v>11</v>
      </c>
      <c r="D20" s="23">
        <v>157.94999999999999</v>
      </c>
      <c r="E20" s="130">
        <f t="shared" si="0"/>
        <v>0.47070797023090449</v>
      </c>
      <c r="F20" s="130">
        <f t="shared" si="1"/>
        <v>-18.147898637093846</v>
      </c>
      <c r="G20" s="23">
        <f>IF(D20="na","na",D20*$D$41)</f>
        <v>136.87856742857142</v>
      </c>
      <c r="H20" s="128"/>
      <c r="I20" s="131"/>
      <c r="J20" s="23">
        <v>157.21</v>
      </c>
      <c r="K20" s="23">
        <v>192.97</v>
      </c>
      <c r="L20" s="39"/>
      <c r="M20" s="97">
        <v>13</v>
      </c>
      <c r="N20" s="39"/>
      <c r="O20" s="6"/>
      <c r="P20" s="38"/>
      <c r="Q20" s="38"/>
      <c r="R20" s="38"/>
      <c r="S20" s="107">
        <v>44353</v>
      </c>
    </row>
    <row r="21" spans="2:19" s="17" customFormat="1" ht="15" customHeight="1" x14ac:dyDescent="0.35">
      <c r="B21" s="18" t="s">
        <v>2</v>
      </c>
      <c r="C21" s="43">
        <v>12</v>
      </c>
      <c r="D21" s="19" t="s">
        <v>67</v>
      </c>
      <c r="E21" s="127" t="str">
        <f t="shared" si="0"/>
        <v>na</v>
      </c>
      <c r="F21" s="127" t="str">
        <f t="shared" si="1"/>
        <v>na</v>
      </c>
      <c r="G21" s="19" t="str">
        <f>IF(D21="na","na",D21*$D$41)</f>
        <v>na</v>
      </c>
      <c r="H21" s="128"/>
      <c r="I21" s="129"/>
      <c r="J21" s="19">
        <v>174.8</v>
      </c>
      <c r="K21" s="19">
        <v>215.18</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169.53</v>
      </c>
      <c r="E23" s="127">
        <f t="shared" si="0"/>
        <v>0.15360075618832525</v>
      </c>
      <c r="F23" s="127">
        <f t="shared" si="1"/>
        <v>-7.2186952714535835</v>
      </c>
      <c r="G23" s="19">
        <f t="shared" si="3"/>
        <v>146.91372925714288</v>
      </c>
      <c r="H23" s="128"/>
      <c r="I23" s="129"/>
      <c r="J23" s="19">
        <v>169.27</v>
      </c>
      <c r="K23" s="19">
        <v>182.72</v>
      </c>
      <c r="L23" s="37"/>
      <c r="M23" s="96">
        <v>16</v>
      </c>
      <c r="N23" s="37"/>
      <c r="O23" s="6"/>
      <c r="P23" s="38"/>
      <c r="Q23" s="38"/>
      <c r="R23" s="38"/>
      <c r="S23" s="107">
        <v>44332</v>
      </c>
    </row>
    <row r="24" spans="2:19" s="17" customFormat="1" ht="15" customHeight="1" x14ac:dyDescent="0.35">
      <c r="B24" s="22" t="s">
        <v>20</v>
      </c>
      <c r="C24" s="44">
        <v>15</v>
      </c>
      <c r="D24" s="23">
        <v>196.13</v>
      </c>
      <c r="E24" s="130">
        <f t="shared" si="0"/>
        <v>-0.49718431332759394</v>
      </c>
      <c r="F24" s="130">
        <f t="shared" si="1"/>
        <v>-13.012817669756515</v>
      </c>
      <c r="G24" s="23">
        <f t="shared" si="3"/>
        <v>169.96513725714286</v>
      </c>
      <c r="H24" s="128"/>
      <c r="I24" s="131"/>
      <c r="J24" s="23">
        <v>197.11</v>
      </c>
      <c r="K24" s="23">
        <v>225.47</v>
      </c>
      <c r="L24" s="39"/>
      <c r="M24" s="97">
        <v>17</v>
      </c>
      <c r="N24" s="39"/>
      <c r="O24" s="6"/>
      <c r="P24" s="38"/>
      <c r="Q24" s="38"/>
      <c r="R24" s="38"/>
      <c r="S24" s="107">
        <v>44325</v>
      </c>
    </row>
    <row r="25" spans="2:19" s="17" customFormat="1" ht="15" customHeight="1" x14ac:dyDescent="0.35">
      <c r="B25" s="18" t="s">
        <v>18</v>
      </c>
      <c r="C25" s="43">
        <v>16</v>
      </c>
      <c r="D25" s="19">
        <v>188.02</v>
      </c>
      <c r="E25" s="127">
        <f t="shared" si="0"/>
        <v>0.27733333333333121</v>
      </c>
      <c r="F25" s="127">
        <f t="shared" si="1"/>
        <v>-13.042271760244191</v>
      </c>
      <c r="G25" s="19">
        <f t="shared" si="3"/>
        <v>162.93705760000003</v>
      </c>
      <c r="H25" s="128"/>
      <c r="I25" s="129"/>
      <c r="J25" s="19">
        <v>187.5</v>
      </c>
      <c r="K25" s="19">
        <v>216.22</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166.92410000000001</v>
      </c>
      <c r="E27" s="127">
        <f t="shared" si="0"/>
        <v>0.28928892002409157</v>
      </c>
      <c r="F27" s="127">
        <f t="shared" si="1"/>
        <v>-16.473634698718016</v>
      </c>
      <c r="G27" s="19">
        <f t="shared" si="3"/>
        <v>144.65547120800002</v>
      </c>
      <c r="H27" s="128"/>
      <c r="I27" s="129"/>
      <c r="J27" s="19">
        <v>166.4426</v>
      </c>
      <c r="K27" s="19">
        <v>199.846</v>
      </c>
      <c r="L27" s="37"/>
      <c r="M27" s="96">
        <v>20</v>
      </c>
      <c r="N27" s="37"/>
      <c r="O27" s="6"/>
      <c r="P27" s="38"/>
      <c r="Q27" s="38"/>
      <c r="R27" s="38"/>
      <c r="S27" s="107">
        <v>44304</v>
      </c>
    </row>
    <row r="28" spans="2:19" s="17" customFormat="1" ht="15" customHeight="1" x14ac:dyDescent="0.35">
      <c r="B28" s="22" t="s">
        <v>41</v>
      </c>
      <c r="C28" s="44">
        <v>19</v>
      </c>
      <c r="D28" s="23">
        <v>235.33</v>
      </c>
      <c r="E28" s="130">
        <f>IFERROR(IF(D28="na","na",IF(D28="","",IF(J28="","",D28/J28*100-100))),"na")</f>
        <v>-3.1882507816356735</v>
      </c>
      <c r="F28" s="130">
        <f t="shared" si="1"/>
        <v>-3.0686217975121508</v>
      </c>
      <c r="G28" s="23">
        <f t="shared" si="3"/>
        <v>203.93563325714288</v>
      </c>
      <c r="H28" s="128"/>
      <c r="I28" s="131"/>
      <c r="J28" s="23">
        <v>243.08</v>
      </c>
      <c r="K28" s="23">
        <v>242.78</v>
      </c>
      <c r="L28" s="39"/>
      <c r="M28" s="97">
        <v>21</v>
      </c>
      <c r="N28" s="39"/>
      <c r="O28" s="6"/>
      <c r="P28" s="38"/>
      <c r="Q28" s="38"/>
      <c r="R28" s="38"/>
      <c r="S28" s="107">
        <v>44297</v>
      </c>
    </row>
    <row r="29" spans="2:19" s="17" customFormat="1" ht="15" customHeight="1" x14ac:dyDescent="0.35">
      <c r="B29" s="18" t="s">
        <v>4</v>
      </c>
      <c r="C29" s="43">
        <v>20</v>
      </c>
      <c r="D29" s="19" t="s">
        <v>67</v>
      </c>
      <c r="E29" s="127" t="str">
        <f t="shared" ref="E29:E38" si="4">IFERROR(IF(D29="na","na",IF(D29="","",IF(J29="","",D29/J29*100-100))),"na")</f>
        <v>na</v>
      </c>
      <c r="F29" s="127" t="str">
        <f t="shared" si="1"/>
        <v>na</v>
      </c>
      <c r="G29" s="19" t="str">
        <f t="shared" ref="G29:G34" si="5">IF(D29="na","na",D29*$D$41)</f>
        <v>na</v>
      </c>
      <c r="H29" s="128"/>
      <c r="I29" s="129"/>
      <c r="J29" s="19">
        <v>129.26</v>
      </c>
      <c r="K29" s="19">
        <v>175.9</v>
      </c>
      <c r="L29" s="37"/>
      <c r="M29" s="96">
        <v>22</v>
      </c>
      <c r="N29" s="37"/>
      <c r="O29" s="6"/>
      <c r="P29" s="38"/>
      <c r="Q29" s="38"/>
      <c r="R29" s="38"/>
      <c r="S29" s="107">
        <v>44290</v>
      </c>
    </row>
    <row r="30" spans="2:19" s="17" customFormat="1" ht="15" customHeight="1" x14ac:dyDescent="0.35">
      <c r="B30" s="22" t="s">
        <v>11</v>
      </c>
      <c r="C30" s="44">
        <v>21</v>
      </c>
      <c r="D30" s="23">
        <v>187.04</v>
      </c>
      <c r="E30" s="130">
        <f t="shared" si="4"/>
        <v>0.71617037316245558</v>
      </c>
      <c r="F30" s="130">
        <f t="shared" si="1"/>
        <v>-14.358974358974365</v>
      </c>
      <c r="G30" s="23">
        <f t="shared" si="5"/>
        <v>162.08779519999999</v>
      </c>
      <c r="H30" s="128"/>
      <c r="I30" s="131"/>
      <c r="J30" s="23">
        <v>185.71</v>
      </c>
      <c r="K30" s="23">
        <v>218.4</v>
      </c>
      <c r="L30" s="39"/>
      <c r="M30" s="97">
        <v>23</v>
      </c>
      <c r="N30" s="39"/>
      <c r="O30" s="6"/>
      <c r="P30" s="38"/>
      <c r="Q30" s="38"/>
      <c r="R30" s="38"/>
      <c r="S30" s="107">
        <v>44283</v>
      </c>
    </row>
    <row r="31" spans="2:19" s="17" customFormat="1" ht="15" customHeight="1" x14ac:dyDescent="0.35">
      <c r="B31" s="18" t="s">
        <v>12</v>
      </c>
      <c r="C31" s="43">
        <v>22</v>
      </c>
      <c r="D31" s="19">
        <v>173.2775</v>
      </c>
      <c r="E31" s="127">
        <f t="shared" si="4"/>
        <v>-3.5824896864939006</v>
      </c>
      <c r="F31" s="127">
        <f t="shared" si="1"/>
        <v>-19.277371110031368</v>
      </c>
      <c r="G31" s="19">
        <f t="shared" si="5"/>
        <v>150.16129134285714</v>
      </c>
      <c r="H31" s="128"/>
      <c r="I31" s="129"/>
      <c r="J31" s="19">
        <v>179.7158</v>
      </c>
      <c r="K31" s="19">
        <v>214.65790000000001</v>
      </c>
      <c r="L31" s="37"/>
      <c r="M31" s="96">
        <v>24</v>
      </c>
      <c r="N31" s="37"/>
      <c r="O31" s="6"/>
      <c r="P31" s="38"/>
      <c r="Q31" s="38"/>
      <c r="R31" s="38"/>
      <c r="S31" s="107">
        <v>44276</v>
      </c>
    </row>
    <row r="32" spans="2:19" s="17" customFormat="1" ht="15" customHeight="1" x14ac:dyDescent="0.35">
      <c r="B32" s="22" t="s">
        <v>8</v>
      </c>
      <c r="C32" s="44">
        <v>23</v>
      </c>
      <c r="D32" s="23" t="s">
        <v>67</v>
      </c>
      <c r="E32" s="130" t="str">
        <f t="shared" si="4"/>
        <v>na</v>
      </c>
      <c r="F32" s="130" t="str">
        <f t="shared" si="1"/>
        <v>na</v>
      </c>
      <c r="G32" s="23" t="str">
        <f t="shared" si="5"/>
        <v>na</v>
      </c>
      <c r="H32" s="128"/>
      <c r="I32" s="131"/>
      <c r="J32" s="23">
        <v>177.03</v>
      </c>
      <c r="K32" s="23">
        <v>237.02</v>
      </c>
      <c r="L32" s="39"/>
      <c r="M32" s="97">
        <v>25</v>
      </c>
      <c r="N32" s="39"/>
      <c r="O32" s="6"/>
      <c r="P32" s="38"/>
      <c r="Q32" s="38"/>
      <c r="R32" s="38"/>
      <c r="S32" s="107">
        <v>44269</v>
      </c>
    </row>
    <row r="33" spans="2:21" s="17" customFormat="1" ht="15" customHeight="1" x14ac:dyDescent="0.35">
      <c r="B33" s="18" t="s">
        <v>15</v>
      </c>
      <c r="C33" s="43">
        <v>24</v>
      </c>
      <c r="D33" s="19">
        <v>143.27549999999999</v>
      </c>
      <c r="E33" s="127">
        <f t="shared" si="4"/>
        <v>-4.564056927649446</v>
      </c>
      <c r="F33" s="127">
        <f t="shared" si="1"/>
        <v>-21.143488354429536</v>
      </c>
      <c r="G33" s="19">
        <f t="shared" si="5"/>
        <v>124.16172958285715</v>
      </c>
      <c r="H33" s="128"/>
      <c r="I33" s="129"/>
      <c r="J33" s="19">
        <v>150.12739999999999</v>
      </c>
      <c r="K33" s="19">
        <v>181.69139999999999</v>
      </c>
      <c r="L33" s="37"/>
      <c r="M33" s="96">
        <v>26</v>
      </c>
      <c r="N33" s="37"/>
      <c r="O33" s="6"/>
      <c r="P33" s="38"/>
      <c r="Q33" s="38"/>
      <c r="R33" s="38"/>
      <c r="S33" s="107">
        <v>44262</v>
      </c>
      <c r="T33" s="108"/>
      <c r="U33" s="108"/>
    </row>
    <row r="34" spans="2:21" s="17" customFormat="1" ht="15" customHeight="1" x14ac:dyDescent="0.35">
      <c r="B34" s="22" t="s">
        <v>9</v>
      </c>
      <c r="C34" s="44">
        <v>25</v>
      </c>
      <c r="D34" s="23">
        <v>181.22</v>
      </c>
      <c r="E34" s="130">
        <f t="shared" si="4"/>
        <v>-9.3720712277416851E-2</v>
      </c>
      <c r="F34" s="130">
        <f t="shared" si="1"/>
        <v>-14.948139109212931</v>
      </c>
      <c r="G34" s="23">
        <f t="shared" si="5"/>
        <v>157.04421645714285</v>
      </c>
      <c r="H34" s="128"/>
      <c r="I34" s="131"/>
      <c r="J34" s="23">
        <v>181.39</v>
      </c>
      <c r="K34" s="23">
        <v>213.07</v>
      </c>
      <c r="L34" s="39"/>
      <c r="M34" s="97">
        <v>27</v>
      </c>
      <c r="N34" s="39"/>
      <c r="O34" s="6"/>
      <c r="P34" s="38"/>
      <c r="Q34" s="38"/>
      <c r="R34" s="38"/>
      <c r="S34" s="107">
        <v>44255</v>
      </c>
      <c r="T34" s="108"/>
      <c r="U34" s="108"/>
    </row>
    <row r="35" spans="2:21" s="17" customFormat="1" ht="15" customHeight="1" x14ac:dyDescent="0.35">
      <c r="B35" s="18" t="s">
        <v>19</v>
      </c>
      <c r="C35" s="43">
        <v>26</v>
      </c>
      <c r="D35" s="19">
        <v>188.81</v>
      </c>
      <c r="E35" s="127">
        <f t="shared" si="4"/>
        <v>3.0397293167430632</v>
      </c>
      <c r="F35" s="127">
        <f t="shared" si="1"/>
        <v>-1.25</v>
      </c>
      <c r="G35" s="19">
        <f t="shared" ref="G35" si="6">IF(D35="na","na",D35*$D$41)</f>
        <v>163.62166708571431</v>
      </c>
      <c r="H35" s="128"/>
      <c r="I35" s="129"/>
      <c r="J35" s="19">
        <v>183.24</v>
      </c>
      <c r="K35" s="19">
        <v>191.2</v>
      </c>
      <c r="L35" s="37"/>
      <c r="M35" s="96"/>
      <c r="N35" s="37"/>
      <c r="O35" s="6"/>
      <c r="P35" s="38"/>
      <c r="Q35" s="38"/>
      <c r="R35" s="38"/>
      <c r="S35" s="107">
        <v>44248</v>
      </c>
      <c r="T35" s="108"/>
      <c r="U35" s="108"/>
    </row>
    <row r="36" spans="2:21" s="17" customFormat="1" ht="15" customHeight="1" x14ac:dyDescent="0.35">
      <c r="B36" s="22" t="s">
        <v>21</v>
      </c>
      <c r="C36" s="44">
        <v>27</v>
      </c>
      <c r="D36" s="23">
        <v>196.48</v>
      </c>
      <c r="E36" s="130">
        <f t="shared" si="4"/>
        <v>0.37805251864718059</v>
      </c>
      <c r="F36" s="130">
        <f t="shared" si="1"/>
        <v>-4.8707272199089715</v>
      </c>
      <c r="G36" s="23">
        <f>IF(D36="na","na",D36*$D$41)</f>
        <v>170.26844525714284</v>
      </c>
      <c r="H36" s="128"/>
      <c r="I36" s="131"/>
      <c r="J36" s="23">
        <v>195.74</v>
      </c>
      <c r="K36" s="23">
        <v>206.54</v>
      </c>
      <c r="L36" s="39"/>
      <c r="M36" s="97"/>
      <c r="N36" s="39"/>
      <c r="O36" s="6"/>
      <c r="P36" s="38"/>
      <c r="Q36" s="38"/>
      <c r="R36" s="38"/>
      <c r="S36" s="107">
        <v>44241</v>
      </c>
      <c r="T36" s="108"/>
      <c r="U36" s="108"/>
    </row>
    <row r="37" spans="2:21" s="17" customFormat="1" ht="15" customHeight="1" x14ac:dyDescent="0.35">
      <c r="B37" s="18" t="s">
        <v>13</v>
      </c>
      <c r="C37" s="43">
        <v>28</v>
      </c>
      <c r="D37" s="19">
        <v>248.6788</v>
      </c>
      <c r="E37" s="127">
        <f t="shared" si="4"/>
        <v>-0.13284628383806307</v>
      </c>
      <c r="F37" s="127">
        <f t="shared" si="1"/>
        <v>-3.1168490149762818</v>
      </c>
      <c r="G37" s="19">
        <f>IF(D37="na","na",D37*$D$41)</f>
        <v>215.50362705828573</v>
      </c>
      <c r="H37" s="128"/>
      <c r="I37" s="129"/>
      <c r="J37" s="19">
        <v>249.00960000000001</v>
      </c>
      <c r="K37" s="19">
        <v>256.67910000000001</v>
      </c>
      <c r="L37" s="37"/>
      <c r="M37" s="96"/>
      <c r="N37" s="90"/>
      <c r="O37" s="6"/>
      <c r="P37" s="38"/>
      <c r="Q37" s="38"/>
      <c r="R37" s="38"/>
      <c r="S37" s="107">
        <v>44234</v>
      </c>
      <c r="T37" s="108"/>
      <c r="U37" s="108"/>
    </row>
    <row r="38" spans="2:21" s="17" customFormat="1" ht="15" customHeight="1" x14ac:dyDescent="0.35">
      <c r="B38" s="22" t="s">
        <v>14</v>
      </c>
      <c r="C38" s="44">
        <v>29</v>
      </c>
      <c r="D38" s="23">
        <v>212.60237118704418</v>
      </c>
      <c r="E38" s="130">
        <f t="shared" si="4"/>
        <v>0.39186020815114375</v>
      </c>
      <c r="F38" s="130">
        <f t="shared" si="1"/>
        <v>-11.446459854905399</v>
      </c>
      <c r="G38" s="23">
        <f>IF(D38="na","na",D38*$D$41)</f>
        <v>184.24</v>
      </c>
      <c r="H38" s="128"/>
      <c r="I38" s="131"/>
      <c r="J38" s="23">
        <v>211.7725189534662</v>
      </c>
      <c r="K38" s="23">
        <v>240.08342392488893</v>
      </c>
      <c r="L38" s="39"/>
      <c r="M38" s="97"/>
      <c r="N38" s="39"/>
      <c r="O38" s="88"/>
      <c r="P38" s="38"/>
      <c r="Q38" s="38"/>
      <c r="R38" s="38"/>
      <c r="S38" s="107">
        <v>44227</v>
      </c>
      <c r="T38" s="108"/>
      <c r="U38" s="109" t="e">
        <v>#N/A</v>
      </c>
    </row>
    <row r="39" spans="2:21" s="17" customFormat="1" ht="15" customHeight="1" x14ac:dyDescent="0.35">
      <c r="B39" s="61" t="s">
        <v>50</v>
      </c>
      <c r="C39" s="62">
        <v>31</v>
      </c>
      <c r="D39" s="132">
        <v>167.36736126506648</v>
      </c>
      <c r="E39" s="133">
        <f t="shared" ref="E39" si="7">IF(D39="na","na",IF(D39="","",IF(J39="","",D39/J39*100-100)))</f>
        <v>-0.34804559264303236</v>
      </c>
      <c r="F39" s="133">
        <f t="shared" si="1"/>
        <v>-18.428574194612722</v>
      </c>
      <c r="G39" s="132">
        <f>IF(D39="na","na",D39*$D$41)</f>
        <v>145.0395988873851</v>
      </c>
      <c r="H39" s="134"/>
      <c r="I39" s="135"/>
      <c r="J39" s="132">
        <v>167.95191048727722</v>
      </c>
      <c r="K39" s="132">
        <v>205.17890868350241</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0.86659428571428576</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46145</v>
      </c>
      <c r="F7" s="140"/>
      <c r="G7" s="141"/>
      <c r="H7" s="77"/>
      <c r="I7" s="126">
        <f>D7</f>
        <v>46145</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46138</v>
      </c>
      <c r="K10" s="112">
        <f>D7-364</f>
        <v>45781</v>
      </c>
      <c r="L10" s="15"/>
      <c r="M10" s="95"/>
      <c r="N10" s="15"/>
      <c r="O10" s="15"/>
      <c r="S10" s="105"/>
      <c r="T10" s="106"/>
      <c r="U10" s="106"/>
      <c r="Y10" s="16"/>
    </row>
    <row r="11" spans="1:15421" s="17" customFormat="1" ht="15" customHeight="1" x14ac:dyDescent="0.35">
      <c r="B11" s="18" t="s">
        <v>23</v>
      </c>
      <c r="C11" s="43">
        <v>2</v>
      </c>
      <c r="D11" s="19">
        <v>172.16</v>
      </c>
      <c r="E11" s="127">
        <f t="shared" ref="E11:E27" si="0">IFERROR(IF(D11="na","na",IF(D11="","",IF(J11="","",D11/J11*100-100))),"na")</f>
        <v>-0.12762501450283992</v>
      </c>
      <c r="F11" s="127">
        <f t="shared" ref="F11:F39" si="1">IF(D11="na","na",IF(ISERROR(IF(D11="","",IF(K11="","",D11/K11*100-100))),0,IF(D11="","",IF(K11="","",D11/K11*100-100))))</f>
        <v>-15.162864041787813</v>
      </c>
      <c r="G11" s="19">
        <f t="shared" ref="G11:G19" si="2">IF(D11="na","na",D11*$D$41)</f>
        <v>149.19287222857145</v>
      </c>
      <c r="H11" s="6"/>
      <c r="I11" s="79"/>
      <c r="J11" s="20">
        <v>172.38</v>
      </c>
      <c r="K11" s="20">
        <v>202.93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171.32249999999999</v>
      </c>
      <c r="E13" s="127">
        <f t="shared" si="0"/>
        <v>6.5358102827744347E-2</v>
      </c>
      <c r="F13" s="127">
        <f t="shared" si="1"/>
        <v>-14.737989364799333</v>
      </c>
      <c r="G13" s="19">
        <f t="shared" si="2"/>
        <v>148.46709951428571</v>
      </c>
      <c r="H13" s="6"/>
      <c r="I13" s="80"/>
      <c r="J13" s="20">
        <v>171.2106</v>
      </c>
      <c r="K13" s="20">
        <v>200.9365</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154.43709999999999</v>
      </c>
      <c r="E14" s="130">
        <f t="shared" si="0"/>
        <v>0.79901888156936707</v>
      </c>
      <c r="F14" s="130">
        <f t="shared" si="1"/>
        <v>-19.509637499915314</v>
      </c>
      <c r="G14" s="23">
        <f t="shared" si="2"/>
        <v>133.8343083622857</v>
      </c>
      <c r="H14" s="6"/>
      <c r="I14" s="81"/>
      <c r="J14" s="24">
        <v>153.21289999999999</v>
      </c>
      <c r="K14" s="24">
        <v>191.87029999999999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182.63</v>
      </c>
      <c r="E15" s="127">
        <f t="shared" si="0"/>
        <v>0.170030715225991</v>
      </c>
      <c r="F15" s="127">
        <f t="shared" si="1"/>
        <v>-13.829385675191091</v>
      </c>
      <c r="G15" s="19">
        <f t="shared" si="2"/>
        <v>158.26611439999999</v>
      </c>
      <c r="H15" s="6"/>
      <c r="I15" s="80"/>
      <c r="J15" s="20">
        <v>182.32</v>
      </c>
      <c r="K15" s="20">
        <v>211.94</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v>183.71</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76</v>
      </c>
      <c r="K17" s="20">
        <v>238.42</v>
      </c>
      <c r="L17" s="37"/>
      <c r="M17" s="96">
        <v>10</v>
      </c>
      <c r="N17" s="37"/>
      <c r="O17" s="6"/>
      <c r="P17" s="38"/>
      <c r="Q17" s="38"/>
      <c r="R17" s="38"/>
      <c r="S17" s="107">
        <v>44374</v>
      </c>
    </row>
    <row r="18" spans="2:19" s="17" customFormat="1" ht="15" customHeight="1" x14ac:dyDescent="0.35">
      <c r="B18" s="22" t="s">
        <v>1</v>
      </c>
      <c r="C18" s="44">
        <v>9</v>
      </c>
      <c r="D18" s="23">
        <v>166.14</v>
      </c>
      <c r="E18" s="130">
        <f t="shared" si="0"/>
        <v>-0.15024941402728587</v>
      </c>
      <c r="F18" s="130">
        <f t="shared" si="1"/>
        <v>-26.674905110777658</v>
      </c>
      <c r="G18" s="23">
        <f t="shared" si="2"/>
        <v>143.97597462857144</v>
      </c>
      <c r="H18" s="6"/>
      <c r="I18" s="81"/>
      <c r="J18" s="24">
        <v>166.39</v>
      </c>
      <c r="K18" s="24">
        <v>226.58</v>
      </c>
      <c r="L18" s="39"/>
      <c r="M18" s="97">
        <v>11</v>
      </c>
      <c r="N18" s="39"/>
      <c r="O18" s="6"/>
      <c r="P18" s="38"/>
      <c r="Q18" s="38"/>
      <c r="R18" s="38"/>
      <c r="S18" s="107">
        <v>44367</v>
      </c>
    </row>
    <row r="19" spans="2:19" s="17" customFormat="1" ht="15" customHeight="1" x14ac:dyDescent="0.35">
      <c r="B19" s="18" t="s">
        <v>25</v>
      </c>
      <c r="C19" s="43">
        <v>10</v>
      </c>
      <c r="D19" s="19">
        <v>167</v>
      </c>
      <c r="E19" s="127" t="s">
        <v>79</v>
      </c>
      <c r="F19" s="127">
        <f t="shared" si="1"/>
        <v>-17.733990147783246</v>
      </c>
      <c r="G19" s="19">
        <f t="shared" si="2"/>
        <v>144.72124571428571</v>
      </c>
      <c r="H19" s="6"/>
      <c r="I19" s="80"/>
      <c r="J19" s="20">
        <v>167</v>
      </c>
      <c r="K19" s="20">
        <v>203</v>
      </c>
      <c r="L19" s="37"/>
      <c r="M19" s="96">
        <v>12</v>
      </c>
      <c r="N19" s="37"/>
      <c r="O19" s="6"/>
      <c r="P19" s="38"/>
      <c r="Q19" s="38"/>
      <c r="R19" s="38"/>
      <c r="S19" s="107">
        <v>44360</v>
      </c>
    </row>
    <row r="20" spans="2:19" s="17" customFormat="1" ht="15" customHeight="1" x14ac:dyDescent="0.35">
      <c r="B20" s="22" t="s">
        <v>17</v>
      </c>
      <c r="C20" s="44">
        <v>11</v>
      </c>
      <c r="D20" s="23">
        <v>155.77000000000001</v>
      </c>
      <c r="E20" s="130">
        <f t="shared" si="0"/>
        <v>0.39961327747342068</v>
      </c>
      <c r="F20" s="130">
        <f t="shared" si="1"/>
        <v>-18.226678565803979</v>
      </c>
      <c r="G20" s="23">
        <f>IF(D20="na","na",D20*$D$41)</f>
        <v>134.9893918857143</v>
      </c>
      <c r="H20" s="6"/>
      <c r="I20" s="81"/>
      <c r="J20" s="24">
        <v>155.15</v>
      </c>
      <c r="K20" s="24">
        <v>190.49</v>
      </c>
      <c r="L20" s="39"/>
      <c r="M20" s="97">
        <v>13</v>
      </c>
      <c r="N20" s="39"/>
      <c r="O20" s="6"/>
      <c r="P20" s="38"/>
      <c r="Q20" s="38"/>
      <c r="R20" s="38"/>
      <c r="S20" s="107">
        <v>44353</v>
      </c>
    </row>
    <row r="21" spans="2:19" s="17" customFormat="1" ht="15" customHeight="1" x14ac:dyDescent="0.35">
      <c r="B21" s="18" t="s">
        <v>2</v>
      </c>
      <c r="C21" s="43">
        <v>12</v>
      </c>
      <c r="D21" s="19" t="s">
        <v>67</v>
      </c>
      <c r="E21" s="127" t="str">
        <f t="shared" si="0"/>
        <v>na</v>
      </c>
      <c r="F21" s="127" t="str">
        <f t="shared" si="1"/>
        <v>na</v>
      </c>
      <c r="G21" s="19" t="str">
        <f>IF(D21="na","na",D21*$D$41)</f>
        <v>na</v>
      </c>
      <c r="H21" s="6"/>
      <c r="I21" s="80"/>
      <c r="J21" s="20">
        <v>176.43</v>
      </c>
      <c r="K21" s="20">
        <v>215.23</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192.57</v>
      </c>
      <c r="E24" s="130">
        <f t="shared" si="0"/>
        <v>-0.6039021368844999</v>
      </c>
      <c r="F24" s="130">
        <f t="shared" si="1"/>
        <v>-13.784921203438401</v>
      </c>
      <c r="G24" s="23">
        <f t="shared" si="3"/>
        <v>166.8800616</v>
      </c>
      <c r="H24" s="6"/>
      <c r="I24" s="81"/>
      <c r="J24" s="24">
        <v>193.74</v>
      </c>
      <c r="K24" s="24">
        <v>223.36</v>
      </c>
      <c r="L24" s="39"/>
      <c r="M24" s="97">
        <v>17</v>
      </c>
      <c r="N24" s="39"/>
      <c r="O24" s="6"/>
      <c r="P24" s="38"/>
      <c r="Q24" s="38"/>
      <c r="R24" s="38"/>
      <c r="S24" s="107">
        <v>44325</v>
      </c>
    </row>
    <row r="25" spans="2:19" s="17" customFormat="1" ht="15" customHeight="1" x14ac:dyDescent="0.35">
      <c r="B25" s="18" t="s">
        <v>18</v>
      </c>
      <c r="C25" s="43">
        <v>16</v>
      </c>
      <c r="D25" s="19">
        <v>195.06</v>
      </c>
      <c r="E25" s="127">
        <f t="shared" si="0"/>
        <v>-1.3153900637458236</v>
      </c>
      <c r="F25" s="127">
        <f t="shared" si="1"/>
        <v>-9.660985550203776</v>
      </c>
      <c r="G25" s="19">
        <f t="shared" si="3"/>
        <v>169.03788137142857</v>
      </c>
      <c r="H25" s="6"/>
      <c r="I25" s="80"/>
      <c r="J25" s="20">
        <v>197.66</v>
      </c>
      <c r="K25" s="20">
        <v>215.92</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171.12180000000001</v>
      </c>
      <c r="E27" s="127">
        <f t="shared" si="0"/>
        <v>-5.028973546195914E-2</v>
      </c>
      <c r="F27" s="127">
        <f t="shared" si="1"/>
        <v>-16.396059243263309</v>
      </c>
      <c r="G27" s="19">
        <f t="shared" si="3"/>
        <v>148.29317404114286</v>
      </c>
      <c r="H27" s="6"/>
      <c r="I27" s="79"/>
      <c r="J27" s="20">
        <v>171.2079</v>
      </c>
      <c r="K27" s="20">
        <v>204.6815</v>
      </c>
      <c r="L27" s="37"/>
      <c r="M27" s="96">
        <v>20</v>
      </c>
      <c r="N27" s="37"/>
      <c r="O27" s="6"/>
      <c r="P27" s="38"/>
      <c r="Q27" s="38"/>
      <c r="R27" s="38"/>
      <c r="S27" s="107">
        <v>44304</v>
      </c>
    </row>
    <row r="28" spans="2:19" s="17" customFormat="1" ht="15" customHeight="1" x14ac:dyDescent="0.35">
      <c r="B28" s="22" t="s">
        <v>41</v>
      </c>
      <c r="C28" s="44">
        <v>19</v>
      </c>
      <c r="D28" s="23">
        <v>242.79</v>
      </c>
      <c r="E28" s="130">
        <f>IFERROR(IF(D28="na","na",IF(D28="","",IF(J28="","",D28/J28*100-100))),"na")</f>
        <v>-0.78460218217482236</v>
      </c>
      <c r="F28" s="130">
        <f t="shared" si="1"/>
        <v>-3.1397111625309293</v>
      </c>
      <c r="G28" s="23">
        <f t="shared" si="3"/>
        <v>210.40042662857144</v>
      </c>
      <c r="H28" s="6"/>
      <c r="I28" s="81"/>
      <c r="J28" s="24">
        <v>244.71</v>
      </c>
      <c r="K28" s="24">
        <v>250.66</v>
      </c>
      <c r="L28" s="39"/>
      <c r="M28" s="97">
        <v>21</v>
      </c>
      <c r="N28" s="39"/>
      <c r="O28" s="6"/>
      <c r="P28" s="38"/>
      <c r="Q28" s="38"/>
      <c r="R28" s="38"/>
      <c r="S28" s="107">
        <v>44297</v>
      </c>
    </row>
    <row r="29" spans="2:19" s="17" customFormat="1" ht="15" customHeight="1" x14ac:dyDescent="0.35">
      <c r="B29" s="18" t="s">
        <v>4</v>
      </c>
      <c r="C29" s="43">
        <v>20</v>
      </c>
      <c r="D29" s="19" t="s">
        <v>67</v>
      </c>
      <c r="E29" s="127" t="str">
        <f t="shared" ref="E29:E38" si="4">IFERROR(IF(D29="na","na",IF(D29="","",IF(J29="","",D29/J29*100-100))),"na")</f>
        <v>na</v>
      </c>
      <c r="F29" s="127" t="str">
        <f t="shared" si="1"/>
        <v>na</v>
      </c>
      <c r="G29" s="19" t="str">
        <f t="shared" si="3"/>
        <v>na</v>
      </c>
      <c r="H29" s="6"/>
      <c r="I29" s="80"/>
      <c r="J29" s="20">
        <v>130.4</v>
      </c>
      <c r="K29" s="20">
        <v>177.04</v>
      </c>
      <c r="L29" s="37"/>
      <c r="M29" s="96">
        <v>22</v>
      </c>
      <c r="N29" s="37"/>
      <c r="O29" s="6"/>
      <c r="P29" s="38"/>
      <c r="Q29" s="38"/>
      <c r="R29" s="38"/>
      <c r="S29" s="107">
        <v>44290</v>
      </c>
    </row>
    <row r="30" spans="2:19" s="17" customFormat="1" ht="15" customHeight="1" x14ac:dyDescent="0.35">
      <c r="B30" s="22" t="s">
        <v>11</v>
      </c>
      <c r="C30" s="44">
        <v>21</v>
      </c>
      <c r="D30" s="23">
        <v>197.13</v>
      </c>
      <c r="E30" s="130">
        <f t="shared" si="4"/>
        <v>0.34103634327597376</v>
      </c>
      <c r="F30" s="130">
        <f t="shared" si="1"/>
        <v>-13.913271321891798</v>
      </c>
      <c r="G30" s="23">
        <f t="shared" si="3"/>
        <v>170.83173154285714</v>
      </c>
      <c r="H30" s="6"/>
      <c r="I30" s="81"/>
      <c r="J30" s="24">
        <v>196.46</v>
      </c>
      <c r="K30" s="24">
        <v>228.99</v>
      </c>
      <c r="L30" s="39"/>
      <c r="M30" s="97">
        <v>23</v>
      </c>
      <c r="N30" s="39"/>
      <c r="O30" s="6"/>
      <c r="P30" s="38"/>
      <c r="Q30" s="38"/>
      <c r="R30" s="38"/>
      <c r="S30" s="107">
        <v>44283</v>
      </c>
    </row>
    <row r="31" spans="2:19" s="17" customFormat="1" ht="15" customHeight="1" x14ac:dyDescent="0.35">
      <c r="B31" s="18" t="s">
        <v>12</v>
      </c>
      <c r="C31" s="43">
        <v>22</v>
      </c>
      <c r="D31" s="19">
        <v>176.19669999999999</v>
      </c>
      <c r="E31" s="127">
        <f t="shared" si="4"/>
        <v>-2.9456171303643259</v>
      </c>
      <c r="F31" s="127">
        <f t="shared" si="1"/>
        <v>-18.42688722375388</v>
      </c>
      <c r="G31" s="19">
        <f t="shared" si="3"/>
        <v>152.69105338171428</v>
      </c>
      <c r="H31" s="6"/>
      <c r="I31" s="80"/>
      <c r="J31" s="20">
        <v>181.54429999999999</v>
      </c>
      <c r="K31" s="20">
        <v>215.99850000000001</v>
      </c>
      <c r="L31" s="37"/>
      <c r="M31" s="96">
        <v>24</v>
      </c>
      <c r="N31" s="37"/>
      <c r="O31" s="6"/>
      <c r="P31" s="38"/>
      <c r="Q31" s="38"/>
      <c r="R31" s="38"/>
      <c r="S31" s="107">
        <v>44276</v>
      </c>
    </row>
    <row r="32" spans="2:19" s="17" customFormat="1" ht="15" customHeight="1" x14ac:dyDescent="0.35">
      <c r="B32" s="22" t="s">
        <v>8</v>
      </c>
      <c r="C32" s="44">
        <v>23</v>
      </c>
      <c r="D32" s="23" t="s">
        <v>67</v>
      </c>
      <c r="E32" s="130" t="str">
        <f t="shared" si="4"/>
        <v>na</v>
      </c>
      <c r="F32" s="130" t="str">
        <f t="shared" si="1"/>
        <v>na</v>
      </c>
      <c r="G32" s="23" t="str">
        <f t="shared" si="3"/>
        <v>na</v>
      </c>
      <c r="H32" s="6"/>
      <c r="I32" s="81"/>
      <c r="J32" s="24">
        <v>176.58</v>
      </c>
      <c r="K32" s="24">
        <v>235.83</v>
      </c>
      <c r="L32" s="39"/>
      <c r="M32" s="97">
        <v>25</v>
      </c>
      <c r="N32" s="39"/>
      <c r="O32" s="6"/>
      <c r="P32" s="38"/>
      <c r="Q32" s="38"/>
      <c r="R32" s="38"/>
      <c r="S32" s="107">
        <v>44269</v>
      </c>
    </row>
    <row r="33" spans="2:21" s="17" customFormat="1" ht="15" customHeight="1" x14ac:dyDescent="0.35">
      <c r="B33" s="18" t="s">
        <v>15</v>
      </c>
      <c r="C33" s="43">
        <v>24</v>
      </c>
      <c r="D33" s="19">
        <v>144.58279999999999</v>
      </c>
      <c r="E33" s="127">
        <f t="shared" si="4"/>
        <v>-3.8629611602714107</v>
      </c>
      <c r="F33" s="127">
        <f t="shared" si="1"/>
        <v>-22.525186328730555</v>
      </c>
      <c r="G33" s="19">
        <f t="shared" si="3"/>
        <v>125.29462829257143</v>
      </c>
      <c r="H33" s="6"/>
      <c r="I33" s="80"/>
      <c r="J33" s="20">
        <v>150.39240000000001</v>
      </c>
      <c r="K33" s="20">
        <v>186.6191</v>
      </c>
      <c r="L33" s="37"/>
      <c r="M33" s="96">
        <v>26</v>
      </c>
      <c r="N33" s="37"/>
      <c r="O33" s="6"/>
      <c r="P33" s="38"/>
      <c r="Q33" s="38"/>
      <c r="R33" s="38"/>
      <c r="S33" s="107">
        <v>44262</v>
      </c>
      <c r="T33" s="108"/>
      <c r="U33" s="108"/>
    </row>
    <row r="34" spans="2:21" s="17" customFormat="1" ht="15" customHeight="1" x14ac:dyDescent="0.35">
      <c r="B34" s="22" t="s">
        <v>9</v>
      </c>
      <c r="C34" s="44">
        <v>25</v>
      </c>
      <c r="D34" s="23">
        <v>199.13</v>
      </c>
      <c r="E34" s="130">
        <f t="shared" si="4"/>
        <v>0.38818310143173562</v>
      </c>
      <c r="F34" s="130">
        <f t="shared" si="1"/>
        <v>-13.986436870977485</v>
      </c>
      <c r="G34" s="23">
        <f t="shared" si="3"/>
        <v>172.56492011428571</v>
      </c>
      <c r="H34" s="6"/>
      <c r="I34" s="81"/>
      <c r="J34" s="24">
        <v>198.36</v>
      </c>
      <c r="K34" s="24">
        <v>231.51</v>
      </c>
      <c r="L34" s="39"/>
      <c r="M34" s="97">
        <v>27</v>
      </c>
      <c r="N34" s="39"/>
      <c r="O34" s="6"/>
      <c r="P34" s="38"/>
      <c r="Q34" s="38"/>
      <c r="R34" s="38"/>
      <c r="S34" s="107">
        <v>44255</v>
      </c>
      <c r="T34" s="108"/>
      <c r="U34" s="108"/>
    </row>
    <row r="35" spans="2:21" s="17" customFormat="1" ht="15" customHeight="1" x14ac:dyDescent="0.35">
      <c r="B35" s="18" t="s">
        <v>19</v>
      </c>
      <c r="C35" s="43">
        <v>26</v>
      </c>
      <c r="D35" s="19">
        <v>161.46</v>
      </c>
      <c r="E35" s="127">
        <f t="shared" si="4"/>
        <v>-1.4044943820224631</v>
      </c>
      <c r="F35" s="127">
        <f t="shared" si="1"/>
        <v>-5.1852721827470702</v>
      </c>
      <c r="G35" s="19">
        <f t="shared" si="3"/>
        <v>139.92031337142859</v>
      </c>
      <c r="H35" s="6"/>
      <c r="I35" s="80"/>
      <c r="J35" s="20">
        <v>163.76</v>
      </c>
      <c r="K35" s="20">
        <v>170.29</v>
      </c>
      <c r="L35" s="37"/>
      <c r="M35" s="96"/>
      <c r="N35" s="37"/>
      <c r="O35" s="6"/>
      <c r="P35" s="38"/>
      <c r="Q35" s="38"/>
      <c r="R35" s="38"/>
      <c r="S35" s="107">
        <v>44248</v>
      </c>
      <c r="T35" s="108"/>
      <c r="U35" s="108"/>
    </row>
    <row r="36" spans="2:21" s="17" customFormat="1" ht="15" customHeight="1" x14ac:dyDescent="0.35">
      <c r="B36" s="22" t="s">
        <v>21</v>
      </c>
      <c r="C36" s="44">
        <v>27</v>
      </c>
      <c r="D36" s="23">
        <v>204.66</v>
      </c>
      <c r="E36" s="130">
        <f t="shared" si="4"/>
        <v>-0.47656098035400873</v>
      </c>
      <c r="F36" s="130">
        <f t="shared" si="1"/>
        <v>-4.5429104477612015</v>
      </c>
      <c r="G36" s="23">
        <f>IF(D36="na","na",D36*$D$41)</f>
        <v>177.35718651428573</v>
      </c>
      <c r="H36" s="6"/>
      <c r="I36" s="81"/>
      <c r="J36" s="24">
        <v>205.64</v>
      </c>
      <c r="K36" s="24">
        <v>214.4</v>
      </c>
      <c r="L36" s="39"/>
      <c r="M36" s="97"/>
      <c r="N36" s="39"/>
      <c r="O36" s="6"/>
      <c r="P36" s="38"/>
      <c r="Q36" s="38"/>
      <c r="R36" s="38"/>
      <c r="S36" s="107">
        <v>44241</v>
      </c>
      <c r="T36" s="108"/>
      <c r="U36" s="108"/>
    </row>
    <row r="37" spans="2:21" s="17" customFormat="1" ht="15" customHeight="1" x14ac:dyDescent="0.35">
      <c r="B37" s="18" t="s">
        <v>13</v>
      </c>
      <c r="C37" s="43">
        <v>28</v>
      </c>
      <c r="D37" s="19">
        <v>254.21729999999999</v>
      </c>
      <c r="E37" s="127">
        <f t="shared" si="4"/>
        <v>-0.35883273338434662</v>
      </c>
      <c r="F37" s="127">
        <f t="shared" si="1"/>
        <v>-2.3809066668305121</v>
      </c>
      <c r="G37" s="19">
        <f>IF(D37="na","na",D37*$D$41)</f>
        <v>220.30325950971428</v>
      </c>
      <c r="H37" s="6"/>
      <c r="I37" s="80"/>
      <c r="J37" s="20">
        <v>255.1328</v>
      </c>
      <c r="K37" s="20">
        <v>260.41759999999999</v>
      </c>
      <c r="L37" s="37"/>
      <c r="M37" s="96"/>
      <c r="N37" s="90"/>
      <c r="O37" s="6"/>
      <c r="P37" s="38"/>
      <c r="Q37" s="38"/>
      <c r="R37" s="38"/>
      <c r="S37" s="107">
        <v>44234</v>
      </c>
      <c r="T37" s="108"/>
      <c r="U37" s="108"/>
    </row>
    <row r="38" spans="2:21" s="17" customFormat="1" ht="15" customHeight="1" x14ac:dyDescent="0.35">
      <c r="B38" s="22" t="s">
        <v>14</v>
      </c>
      <c r="C38" s="44">
        <v>29</v>
      </c>
      <c r="D38" s="23">
        <v>213.96402336898464</v>
      </c>
      <c r="E38" s="130">
        <f t="shared" si="4"/>
        <v>-0.28180537344103129</v>
      </c>
      <c r="F38" s="130">
        <f t="shared" si="1"/>
        <v>-12.039349867277508</v>
      </c>
      <c r="G38" s="23">
        <f>IF(D38="na","na",D38*$D$41)</f>
        <v>185.42</v>
      </c>
      <c r="H38" s="6"/>
      <c r="I38" s="81"/>
      <c r="J38" s="24">
        <v>214.56868946562076</v>
      </c>
      <c r="K38" s="24">
        <v>243.24970659736775</v>
      </c>
      <c r="L38" s="39"/>
      <c r="M38" s="97"/>
      <c r="N38" s="39"/>
      <c r="O38" s="88"/>
      <c r="P38" s="38"/>
      <c r="Q38" s="38"/>
      <c r="R38" s="38"/>
      <c r="S38" s="107">
        <v>44227</v>
      </c>
      <c r="T38" s="108"/>
      <c r="U38" s="109" t="e">
        <v>#N/A</v>
      </c>
    </row>
    <row r="39" spans="2:21" s="17" customFormat="1" ht="15" customHeight="1" x14ac:dyDescent="0.35">
      <c r="B39" s="61" t="s">
        <v>50</v>
      </c>
      <c r="C39" s="62">
        <v>31</v>
      </c>
      <c r="D39" s="132">
        <v>169.72132183112714</v>
      </c>
      <c r="E39" s="133">
        <f t="shared" ref="E39" si="5">IF(D39="na","na",IF(D39="","",IF(J39="","",D39/J39*100-100)))</f>
        <v>-0.22484192675624115</v>
      </c>
      <c r="F39" s="133">
        <f t="shared" si="1"/>
        <v>-19.85029955434473</v>
      </c>
      <c r="G39" s="132">
        <f>IF(D39="na","na",D39*$D$41)</f>
        <v>147.07952766273004</v>
      </c>
      <c r="H39" s="82"/>
      <c r="I39" s="83"/>
      <c r="J39" s="63">
        <v>170.10378646209384</v>
      </c>
      <c r="K39" s="63">
        <v>211.75540380990574</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0.86659428571428576</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46145</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46138</v>
      </c>
      <c r="K10" s="112">
        <f>$D$7-364</f>
        <v>45781</v>
      </c>
      <c r="L10" s="40"/>
      <c r="M10" s="99"/>
      <c r="N10" s="40"/>
      <c r="O10" s="6"/>
      <c r="P10" s="6"/>
      <c r="Q10" s="6"/>
      <c r="R10" s="6"/>
      <c r="S10" s="101">
        <v>44115</v>
      </c>
      <c r="T10" s="91"/>
      <c r="U10" s="91"/>
      <c r="V10" s="6"/>
    </row>
    <row r="11" spans="1:15421" s="25" customFormat="1" ht="15" customHeight="1" x14ac:dyDescent="0.35">
      <c r="B11" s="18" t="s">
        <v>45</v>
      </c>
      <c r="C11" s="19"/>
      <c r="D11" s="19">
        <v>1.07</v>
      </c>
      <c r="E11" s="127" t="str">
        <f>IF(J11="","na",IF(D11/J11*100-100&lt;0.05,IF(D11/J11*100-100&gt;-0.05,"no change",D11/J11*100-100),D11/J11*100-100))</f>
        <v>no change</v>
      </c>
      <c r="F11" s="127">
        <f>IF(K11="","na",IF(D11/K11*100-100&lt;0.05,IF(D11/K11*100-100&gt;-0.05,"-",D11/K11*100-100),D11/K11*100-100))</f>
        <v>-22.463768115942017</v>
      </c>
      <c r="G11" s="19">
        <v>92.725588571428588</v>
      </c>
      <c r="H11" s="128"/>
      <c r="I11" s="129"/>
      <c r="J11" s="19">
        <v>1.07</v>
      </c>
      <c r="K11" s="19">
        <v>1.38</v>
      </c>
      <c r="L11" s="37"/>
      <c r="M11" s="100"/>
      <c r="N11" s="37"/>
      <c r="O11" s="6"/>
      <c r="P11" s="6"/>
      <c r="Q11" s="6"/>
      <c r="R11" s="6"/>
      <c r="S11" s="101">
        <v>44101</v>
      </c>
      <c r="T11" s="91"/>
      <c r="U11" s="91"/>
      <c r="V11" s="6"/>
    </row>
    <row r="12" spans="1:15421" s="17" customFormat="1" ht="15" customHeight="1" x14ac:dyDescent="0.35">
      <c r="B12" s="22" t="s">
        <v>59</v>
      </c>
      <c r="C12" s="23"/>
      <c r="D12" s="23">
        <v>0.7561360777281122</v>
      </c>
      <c r="E12" s="130" t="str">
        <f>IF(J12="","na",IF(D12/J12*100-100&lt;0.05,IF(D12/J12*100-100&gt;-0.05,"no change",D12/J12*100-100),D12/J12*100-100))</f>
        <v>no change</v>
      </c>
      <c r="F12" s="130">
        <f>IF(K12="","na",IF(D12/K12*100-100&lt;0.05,IF(D12/K12*100-100&gt;-0.05,"-",D12/K12*100-100),D12/K12*100-100))</f>
        <v>-30.327994838669952</v>
      </c>
      <c r="G12" s="23">
        <v>65.5263204181595</v>
      </c>
      <c r="H12" s="128"/>
      <c r="I12" s="131"/>
      <c r="J12" s="23">
        <v>0.75603056236822042</v>
      </c>
      <c r="K12" s="23">
        <v>1.0852796269853726</v>
      </c>
      <c r="L12" s="39"/>
      <c r="M12" s="98"/>
      <c r="N12" s="39"/>
      <c r="O12" s="6"/>
      <c r="P12" s="38"/>
      <c r="Q12" s="38"/>
      <c r="R12" s="38"/>
      <c r="S12" s="107">
        <v>44094</v>
      </c>
      <c r="T12" s="108"/>
      <c r="U12" s="108"/>
      <c r="V12" s="38"/>
      <c r="AB12" s="21"/>
    </row>
    <row r="13" spans="1:15421" s="25" customFormat="1" ht="15" customHeight="1" x14ac:dyDescent="0.35">
      <c r="B13" s="18" t="s">
        <v>46</v>
      </c>
      <c r="C13" s="19"/>
      <c r="D13" s="19">
        <v>1.1599999999999999</v>
      </c>
      <c r="E13" s="127">
        <f>IF(J13="","na",IF(D13/J13*100-100&lt;0.05,IF(D13/J13*100-100&gt;-0.05,"-",D13/J13*100-100),D13/J13*100-100))</f>
        <v>-0.85470085470085166</v>
      </c>
      <c r="F13" s="127">
        <f>IF(K13="","na",IF(D13/K13*100-100&lt;0.05,IF(D13/K13*100-100&gt;-0.05,"-",D13/K13*100-100),D13/K13*100-100))</f>
        <v>-21.088435374149668</v>
      </c>
      <c r="G13" s="19">
        <v>100.52493714285715</v>
      </c>
      <c r="H13" s="128"/>
      <c r="I13" s="129"/>
      <c r="J13" s="19">
        <v>1.17</v>
      </c>
      <c r="K13" s="19">
        <v>1.47</v>
      </c>
      <c r="L13" s="37"/>
      <c r="M13" s="100"/>
      <c r="N13" s="37"/>
      <c r="O13" s="6"/>
      <c r="P13" s="6"/>
      <c r="Q13" s="6"/>
      <c r="R13" s="6"/>
      <c r="S13" s="101">
        <v>44087</v>
      </c>
      <c r="T13" s="91"/>
      <c r="U13" s="91"/>
      <c r="V13" s="6"/>
    </row>
    <row r="14" spans="1:15421" s="17" customFormat="1" ht="15" customHeight="1" x14ac:dyDescent="0.35">
      <c r="B14" s="22" t="s">
        <v>47</v>
      </c>
      <c r="C14" s="23"/>
      <c r="D14" s="23">
        <v>0.94099999999999995</v>
      </c>
      <c r="E14" s="130" t="str">
        <f>IF(J14="","na",IF(D14/J14*100-100&lt;0.05,IF(D14/J14*100-100&gt;-0.05,"no change",D14/J14*100-100),D14/J14*100-100))</f>
        <v>no change</v>
      </c>
      <c r="F14" s="130">
        <f>IF(K14="","na",IF(D14/K14*100-100&lt;0.05,IF(D14/K14*100-100&gt;-0.05,"-",D14/K14*100-100),D14/K14*100-100))</f>
        <v>-22.868852459016395</v>
      </c>
      <c r="G14" s="23">
        <v>81.546522285714289</v>
      </c>
      <c r="H14" s="128"/>
      <c r="I14" s="131"/>
      <c r="J14" s="23">
        <v>0.94099999999999995</v>
      </c>
      <c r="K14" s="23">
        <v>1.22</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0.86659428571428576</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ignoredErrors>
    <ignoredError sqref="E13"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2026-05-07T11:17:22Z</dcterms:modified>
</cp:coreProperties>
</file>